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30" yWindow="270" windowWidth="18780" windowHeight="742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Foglio1!$A$1:$R$74</definedName>
  </definedNames>
  <calcPr calcId="125725"/>
</workbook>
</file>

<file path=xl/calcChain.xml><?xml version="1.0" encoding="utf-8"?>
<calcChain xmlns="http://schemas.openxmlformats.org/spreadsheetml/2006/main">
  <c r="K29" i="1"/>
  <c r="K39"/>
  <c r="K49"/>
  <c r="K59"/>
  <c r="K67"/>
  <c r="K65"/>
  <c r="K55"/>
  <c r="K45"/>
  <c r="K35"/>
  <c r="L36"/>
  <c r="L56"/>
  <c r="L66"/>
  <c r="L46"/>
  <c r="L16"/>
  <c r="D14"/>
  <c r="K14" s="1"/>
  <c r="K34"/>
  <c r="K44"/>
  <c r="K54"/>
  <c r="K64"/>
  <c r="D64" l="1"/>
  <c r="D65" s="1"/>
  <c r="I62"/>
  <c r="H62"/>
  <c r="G62"/>
  <c r="F62"/>
  <c r="E62"/>
  <c r="D62"/>
  <c r="D54"/>
  <c r="D55" s="1"/>
  <c r="I52"/>
  <c r="H52"/>
  <c r="G52"/>
  <c r="F52"/>
  <c r="E52"/>
  <c r="D52"/>
  <c r="D44"/>
  <c r="D47" s="1"/>
  <c r="I42"/>
  <c r="H42"/>
  <c r="G42"/>
  <c r="F42"/>
  <c r="E42"/>
  <c r="D42"/>
  <c r="D34"/>
  <c r="D37" s="1"/>
  <c r="I32"/>
  <c r="H32"/>
  <c r="G32"/>
  <c r="F32"/>
  <c r="E32"/>
  <c r="D32"/>
  <c r="D24"/>
  <c r="I22"/>
  <c r="H22"/>
  <c r="G22"/>
  <c r="F22"/>
  <c r="E22"/>
  <c r="D22"/>
  <c r="D17"/>
  <c r="E12"/>
  <c r="F12"/>
  <c r="G12"/>
  <c r="H12"/>
  <c r="I12"/>
  <c r="D12"/>
  <c r="D27" l="1"/>
  <c r="K24"/>
  <c r="L26" s="1"/>
  <c r="K25" s="1"/>
  <c r="D25"/>
  <c r="D67"/>
  <c r="D45"/>
  <c r="D35"/>
  <c r="D15"/>
  <c r="D57"/>
</calcChain>
</file>

<file path=xl/sharedStrings.xml><?xml version="1.0" encoding="utf-8"?>
<sst xmlns="http://schemas.openxmlformats.org/spreadsheetml/2006/main" count="138" uniqueCount="33">
  <si>
    <t>Gruppo di rilancio</t>
  </si>
  <si>
    <t>L/h</t>
  </si>
  <si>
    <t>Diametro gruppo rilac.</t>
  </si>
  <si>
    <t>Diametro commerciale</t>
  </si>
  <si>
    <t>Di mm</t>
  </si>
  <si>
    <t>Portata totale</t>
  </si>
  <si>
    <t>Diametro separatore idr</t>
  </si>
  <si>
    <t>mm</t>
  </si>
  <si>
    <t>Separatore collegam.</t>
  </si>
  <si>
    <t>Valvola di bilanciamento</t>
  </si>
  <si>
    <t>DN</t>
  </si>
  <si>
    <t>PRODUTTORE</t>
  </si>
  <si>
    <t>TIEMME</t>
  </si>
  <si>
    <t>Valv bilanc.dinamica</t>
  </si>
  <si>
    <t xml:space="preserve">EDIFICIO MULTIPIANO C.T. A TETTO COLONNE CON </t>
  </si>
  <si>
    <t>distribuzione per zone ai piani con separatore idraulico</t>
  </si>
  <si>
    <t>DISCESA  AI PIANI CON RITORNO INVERSO</t>
  </si>
  <si>
    <t>*</t>
  </si>
  <si>
    <t>A</t>
  </si>
  <si>
    <t>B</t>
  </si>
  <si>
    <t>C</t>
  </si>
  <si>
    <t>(*) valori di calcolo</t>
  </si>
  <si>
    <t>(**)</t>
  </si>
  <si>
    <t>(**) valore commerciale</t>
  </si>
  <si>
    <t>Faq.2388</t>
  </si>
  <si>
    <t>CT a tetto</t>
  </si>
  <si>
    <t>P.C</t>
  </si>
  <si>
    <t>PIANO TERRA</t>
  </si>
  <si>
    <t>2° PIANO</t>
  </si>
  <si>
    <t>1° PIANO</t>
  </si>
  <si>
    <t>3°PIANO</t>
  </si>
  <si>
    <t>4°PIANO</t>
  </si>
  <si>
    <t>5°PIANO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</si>
</sst>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sz val="11"/>
      <color theme="1"/>
      <name val="Arial Narrow"/>
      <family val="2"/>
    </font>
    <font>
      <b/>
      <i/>
      <sz val="18"/>
      <name val="Calibri"/>
      <family val="2"/>
      <scheme val="minor"/>
    </font>
    <font>
      <sz val="20"/>
      <color rgb="FF0070C0"/>
      <name val="Arial Black"/>
      <family val="2"/>
    </font>
    <font>
      <sz val="11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protection hidden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 hidden="1"/>
    </xf>
    <xf numFmtId="164" fontId="2" fillId="3" borderId="2" xfId="0" applyNumberFormat="1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Protection="1">
      <protection hidden="1"/>
    </xf>
    <xf numFmtId="0" fontId="3" fillId="0" borderId="2" xfId="0" applyFont="1" applyFill="1" applyBorder="1" applyProtection="1">
      <protection hidden="1"/>
    </xf>
    <xf numFmtId="0" fontId="2" fillId="0" borderId="3" xfId="0" applyFont="1" applyFill="1" applyBorder="1" applyProtection="1">
      <protection hidden="1"/>
    </xf>
    <xf numFmtId="164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Fill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/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 vertical="center"/>
    </xf>
    <xf numFmtId="164" fontId="11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0" fillId="2" borderId="10" xfId="0" applyFill="1" applyBorder="1" applyAlignment="1" applyProtection="1">
      <alignment horizontal="center" vertical="center"/>
      <protection locked="0" hidden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 vertical="center"/>
      <protection hidden="1"/>
    </xf>
    <xf numFmtId="164" fontId="6" fillId="3" borderId="3" xfId="0" applyNumberFormat="1" applyFont="1" applyFill="1" applyBorder="1" applyAlignment="1" applyProtection="1">
      <alignment horizontal="center" vertic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/>
      <protection locked="0"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9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7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3" fillId="3" borderId="2" xfId="0" applyFont="1" applyFill="1" applyBorder="1" applyAlignment="1" applyProtection="1">
      <alignment horizontal="center"/>
      <protection hidden="1"/>
    </xf>
    <xf numFmtId="164" fontId="3" fillId="3" borderId="2" xfId="0" applyNumberFormat="1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16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BBCAB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40944</xdr:colOff>
      <xdr:row>0</xdr:row>
      <xdr:rowOff>66674</xdr:rowOff>
    </xdr:from>
    <xdr:to>
      <xdr:col>2</xdr:col>
      <xdr:colOff>582418</xdr:colOff>
      <xdr:row>4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" y="66674"/>
          <a:ext cx="2589349" cy="704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114298</xdr:colOff>
      <xdr:row>9</xdr:row>
      <xdr:rowOff>178595</xdr:rowOff>
    </xdr:from>
    <xdr:to>
      <xdr:col>17</xdr:col>
      <xdr:colOff>89475</xdr:colOff>
      <xdr:row>18</xdr:row>
      <xdr:rowOff>29813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27329" y="2559845"/>
          <a:ext cx="2546927" cy="17681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285750</xdr:colOff>
      <xdr:row>9</xdr:row>
      <xdr:rowOff>7938</xdr:rowOff>
    </xdr:from>
    <xdr:to>
      <xdr:col>10</xdr:col>
      <xdr:colOff>285750</xdr:colOff>
      <xdr:row>10</xdr:row>
      <xdr:rowOff>134937</xdr:rowOff>
    </xdr:to>
    <xdr:cxnSp macro="">
      <xdr:nvCxnSpPr>
        <xdr:cNvPr id="5" name="Connettore 1 4"/>
        <xdr:cNvCxnSpPr/>
      </xdr:nvCxnSpPr>
      <xdr:spPr>
        <a:xfrm>
          <a:off x="7421563" y="2389188"/>
          <a:ext cx="0" cy="32543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323055</xdr:colOff>
      <xdr:row>14</xdr:row>
      <xdr:rowOff>33337</xdr:rowOff>
    </xdr:from>
    <xdr:to>
      <xdr:col>10</xdr:col>
      <xdr:colOff>325437</xdr:colOff>
      <xdr:row>22</xdr:row>
      <xdr:rowOff>119062</xdr:rowOff>
    </xdr:to>
    <xdr:cxnSp macro="">
      <xdr:nvCxnSpPr>
        <xdr:cNvPr id="6" name="Connettore 1 5"/>
        <xdr:cNvCxnSpPr/>
      </xdr:nvCxnSpPr>
      <xdr:spPr>
        <a:xfrm>
          <a:off x="7458868" y="3438525"/>
          <a:ext cx="2382" cy="173672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25</xdr:row>
      <xdr:rowOff>47625</xdr:rowOff>
    </xdr:from>
    <xdr:to>
      <xdr:col>10</xdr:col>
      <xdr:colOff>297656</xdr:colOff>
      <xdr:row>27</xdr:row>
      <xdr:rowOff>130968</xdr:rowOff>
    </xdr:to>
    <xdr:cxnSp macro="">
      <xdr:nvCxnSpPr>
        <xdr:cNvPr id="8" name="Connettore 1 7"/>
        <xdr:cNvCxnSpPr/>
      </xdr:nvCxnSpPr>
      <xdr:spPr>
        <a:xfrm>
          <a:off x="7381875" y="5845969"/>
          <a:ext cx="0" cy="51196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35</xdr:row>
      <xdr:rowOff>11906</xdr:rowOff>
    </xdr:from>
    <xdr:to>
      <xdr:col>10</xdr:col>
      <xdr:colOff>297656</xdr:colOff>
      <xdr:row>37</xdr:row>
      <xdr:rowOff>154781</xdr:rowOff>
    </xdr:to>
    <xdr:cxnSp macro="">
      <xdr:nvCxnSpPr>
        <xdr:cNvPr id="9" name="Connettore 1 8"/>
        <xdr:cNvCxnSpPr/>
      </xdr:nvCxnSpPr>
      <xdr:spPr>
        <a:xfrm>
          <a:off x="7381875" y="7977187"/>
          <a:ext cx="0" cy="5715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45</xdr:row>
      <xdr:rowOff>35719</xdr:rowOff>
    </xdr:from>
    <xdr:to>
      <xdr:col>10</xdr:col>
      <xdr:colOff>297656</xdr:colOff>
      <xdr:row>47</xdr:row>
      <xdr:rowOff>178593</xdr:rowOff>
    </xdr:to>
    <xdr:cxnSp macro="">
      <xdr:nvCxnSpPr>
        <xdr:cNvPr id="10" name="Connettore 1 9"/>
        <xdr:cNvCxnSpPr/>
      </xdr:nvCxnSpPr>
      <xdr:spPr>
        <a:xfrm>
          <a:off x="7381875" y="10036969"/>
          <a:ext cx="0" cy="54768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309562</xdr:colOff>
      <xdr:row>55</xdr:row>
      <xdr:rowOff>23813</xdr:rowOff>
    </xdr:from>
    <xdr:to>
      <xdr:col>10</xdr:col>
      <xdr:colOff>309562</xdr:colOff>
      <xdr:row>57</xdr:row>
      <xdr:rowOff>154781</xdr:rowOff>
    </xdr:to>
    <xdr:cxnSp macro="">
      <xdr:nvCxnSpPr>
        <xdr:cNvPr id="11" name="Connettore 1 10"/>
        <xdr:cNvCxnSpPr/>
      </xdr:nvCxnSpPr>
      <xdr:spPr>
        <a:xfrm>
          <a:off x="7393781" y="12037219"/>
          <a:ext cx="0" cy="53578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321468</xdr:colOff>
      <xdr:row>65</xdr:row>
      <xdr:rowOff>47624</xdr:rowOff>
    </xdr:from>
    <xdr:to>
      <xdr:col>10</xdr:col>
      <xdr:colOff>321468</xdr:colOff>
      <xdr:row>66</xdr:row>
      <xdr:rowOff>23812</xdr:rowOff>
    </xdr:to>
    <xdr:cxnSp macro="">
      <xdr:nvCxnSpPr>
        <xdr:cNvPr id="12" name="Connettore 1 11"/>
        <xdr:cNvCxnSpPr/>
      </xdr:nvCxnSpPr>
      <xdr:spPr>
        <a:xfrm>
          <a:off x="7405687" y="14073187"/>
          <a:ext cx="0" cy="17859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63</xdr:row>
      <xdr:rowOff>119062</xdr:rowOff>
    </xdr:from>
    <xdr:to>
      <xdr:col>10</xdr:col>
      <xdr:colOff>119061</xdr:colOff>
      <xdr:row>63</xdr:row>
      <xdr:rowOff>119063</xdr:rowOff>
    </xdr:to>
    <xdr:cxnSp macro="">
      <xdr:nvCxnSpPr>
        <xdr:cNvPr id="14" name="Connettore 1 13"/>
        <xdr:cNvCxnSpPr/>
      </xdr:nvCxnSpPr>
      <xdr:spPr>
        <a:xfrm flipH="1">
          <a:off x="6822281" y="13084968"/>
          <a:ext cx="380999" cy="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464344</xdr:colOff>
      <xdr:row>53</xdr:row>
      <xdr:rowOff>119063</xdr:rowOff>
    </xdr:from>
    <xdr:to>
      <xdr:col>10</xdr:col>
      <xdr:colOff>83343</xdr:colOff>
      <xdr:row>53</xdr:row>
      <xdr:rowOff>119063</xdr:rowOff>
    </xdr:to>
    <xdr:cxnSp macro="">
      <xdr:nvCxnSpPr>
        <xdr:cNvPr id="17" name="Connettore 1 16"/>
        <xdr:cNvCxnSpPr/>
      </xdr:nvCxnSpPr>
      <xdr:spPr>
        <a:xfrm flipH="1">
          <a:off x="6762750" y="11072813"/>
          <a:ext cx="404812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43</xdr:row>
      <xdr:rowOff>107156</xdr:rowOff>
    </xdr:from>
    <xdr:to>
      <xdr:col>10</xdr:col>
      <xdr:colOff>71437</xdr:colOff>
      <xdr:row>43</xdr:row>
      <xdr:rowOff>107156</xdr:rowOff>
    </xdr:to>
    <xdr:cxnSp macro="">
      <xdr:nvCxnSpPr>
        <xdr:cNvPr id="21" name="Connettore 1 20"/>
        <xdr:cNvCxnSpPr/>
      </xdr:nvCxnSpPr>
      <xdr:spPr>
        <a:xfrm flipH="1">
          <a:off x="6750844" y="9048750"/>
          <a:ext cx="404812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416720</xdr:colOff>
      <xdr:row>33</xdr:row>
      <xdr:rowOff>119062</xdr:rowOff>
    </xdr:from>
    <xdr:to>
      <xdr:col>10</xdr:col>
      <xdr:colOff>35719</xdr:colOff>
      <xdr:row>33</xdr:row>
      <xdr:rowOff>119062</xdr:rowOff>
    </xdr:to>
    <xdr:cxnSp macro="">
      <xdr:nvCxnSpPr>
        <xdr:cNvPr id="22" name="Connettore 1 21"/>
        <xdr:cNvCxnSpPr/>
      </xdr:nvCxnSpPr>
      <xdr:spPr>
        <a:xfrm flipH="1">
          <a:off x="6715126" y="7000875"/>
          <a:ext cx="404812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23</xdr:row>
      <xdr:rowOff>119063</xdr:rowOff>
    </xdr:from>
    <xdr:to>
      <xdr:col>10</xdr:col>
      <xdr:colOff>71437</xdr:colOff>
      <xdr:row>23</xdr:row>
      <xdr:rowOff>119063</xdr:rowOff>
    </xdr:to>
    <xdr:cxnSp macro="">
      <xdr:nvCxnSpPr>
        <xdr:cNvPr id="23" name="Connettore 1 22"/>
        <xdr:cNvCxnSpPr/>
      </xdr:nvCxnSpPr>
      <xdr:spPr>
        <a:xfrm flipH="1">
          <a:off x="6750844" y="4833938"/>
          <a:ext cx="404812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428626</xdr:colOff>
      <xdr:row>13</xdr:row>
      <xdr:rowOff>119063</xdr:rowOff>
    </xdr:from>
    <xdr:to>
      <xdr:col>10</xdr:col>
      <xdr:colOff>47625</xdr:colOff>
      <xdr:row>13</xdr:row>
      <xdr:rowOff>119063</xdr:rowOff>
    </xdr:to>
    <xdr:cxnSp macro="">
      <xdr:nvCxnSpPr>
        <xdr:cNvPr id="24" name="Connettore 1 23"/>
        <xdr:cNvCxnSpPr/>
      </xdr:nvCxnSpPr>
      <xdr:spPr>
        <a:xfrm flipH="1">
          <a:off x="6727032" y="2690813"/>
          <a:ext cx="404812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390526</xdr:colOff>
      <xdr:row>35</xdr:row>
      <xdr:rowOff>80964</xdr:rowOff>
    </xdr:from>
    <xdr:to>
      <xdr:col>11</xdr:col>
      <xdr:colOff>11907</xdr:colOff>
      <xdr:row>35</xdr:row>
      <xdr:rowOff>83344</xdr:rowOff>
    </xdr:to>
    <xdr:cxnSp macro="">
      <xdr:nvCxnSpPr>
        <xdr:cNvPr id="25" name="Connettore 1 24"/>
        <xdr:cNvCxnSpPr/>
      </xdr:nvCxnSpPr>
      <xdr:spPr>
        <a:xfrm flipH="1" flipV="1">
          <a:off x="7474745" y="7391402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404812</xdr:colOff>
      <xdr:row>25</xdr:row>
      <xdr:rowOff>107157</xdr:rowOff>
    </xdr:from>
    <xdr:to>
      <xdr:col>11</xdr:col>
      <xdr:colOff>26193</xdr:colOff>
      <xdr:row>25</xdr:row>
      <xdr:rowOff>109537</xdr:rowOff>
    </xdr:to>
    <xdr:cxnSp macro="">
      <xdr:nvCxnSpPr>
        <xdr:cNvPr id="29" name="Connettore 1 28"/>
        <xdr:cNvCxnSpPr/>
      </xdr:nvCxnSpPr>
      <xdr:spPr>
        <a:xfrm flipH="1" flipV="1">
          <a:off x="7489031" y="5250657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45</xdr:row>
      <xdr:rowOff>119063</xdr:rowOff>
    </xdr:from>
    <xdr:to>
      <xdr:col>11</xdr:col>
      <xdr:colOff>2381</xdr:colOff>
      <xdr:row>45</xdr:row>
      <xdr:rowOff>121443</xdr:rowOff>
    </xdr:to>
    <xdr:cxnSp macro="">
      <xdr:nvCxnSpPr>
        <xdr:cNvPr id="30" name="Connettore 1 29"/>
        <xdr:cNvCxnSpPr/>
      </xdr:nvCxnSpPr>
      <xdr:spPr>
        <a:xfrm flipH="1" flipV="1">
          <a:off x="7465219" y="9465469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354805</xdr:colOff>
      <xdr:row>55</xdr:row>
      <xdr:rowOff>104775</xdr:rowOff>
    </xdr:from>
    <xdr:to>
      <xdr:col>10</xdr:col>
      <xdr:colOff>619123</xdr:colOff>
      <xdr:row>55</xdr:row>
      <xdr:rowOff>107155</xdr:rowOff>
    </xdr:to>
    <xdr:cxnSp macro="">
      <xdr:nvCxnSpPr>
        <xdr:cNvPr id="31" name="Connettore 1 30"/>
        <xdr:cNvCxnSpPr/>
      </xdr:nvCxnSpPr>
      <xdr:spPr>
        <a:xfrm flipH="1" flipV="1">
          <a:off x="7490618" y="11844338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404812</xdr:colOff>
      <xdr:row>65</xdr:row>
      <xdr:rowOff>95249</xdr:rowOff>
    </xdr:from>
    <xdr:to>
      <xdr:col>11</xdr:col>
      <xdr:colOff>26193</xdr:colOff>
      <xdr:row>65</xdr:row>
      <xdr:rowOff>97629</xdr:rowOff>
    </xdr:to>
    <xdr:cxnSp macro="">
      <xdr:nvCxnSpPr>
        <xdr:cNvPr id="32" name="Connettore 1 31"/>
        <xdr:cNvCxnSpPr/>
      </xdr:nvCxnSpPr>
      <xdr:spPr>
        <a:xfrm flipH="1" flipV="1">
          <a:off x="7489031" y="13465968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330994</xdr:colOff>
      <xdr:row>26</xdr:row>
      <xdr:rowOff>57150</xdr:rowOff>
    </xdr:from>
    <xdr:to>
      <xdr:col>11</xdr:col>
      <xdr:colOff>333376</xdr:colOff>
      <xdr:row>34</xdr:row>
      <xdr:rowOff>119063</xdr:rowOff>
    </xdr:to>
    <xdr:cxnSp macro="">
      <xdr:nvCxnSpPr>
        <xdr:cNvPr id="26" name="Connettore 1 25"/>
        <xdr:cNvCxnSpPr/>
      </xdr:nvCxnSpPr>
      <xdr:spPr>
        <a:xfrm>
          <a:off x="8058150" y="5414963"/>
          <a:ext cx="2382" cy="180022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316707</xdr:colOff>
      <xdr:row>46</xdr:row>
      <xdr:rowOff>42863</xdr:rowOff>
    </xdr:from>
    <xdr:to>
      <xdr:col>11</xdr:col>
      <xdr:colOff>319089</xdr:colOff>
      <xdr:row>55</xdr:row>
      <xdr:rowOff>33338</xdr:rowOff>
    </xdr:to>
    <xdr:cxnSp macro="">
      <xdr:nvCxnSpPr>
        <xdr:cNvPr id="27" name="Connettore 1 26"/>
        <xdr:cNvCxnSpPr/>
      </xdr:nvCxnSpPr>
      <xdr:spPr>
        <a:xfrm>
          <a:off x="8043863" y="9591676"/>
          <a:ext cx="2382" cy="180022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338138</xdr:colOff>
      <xdr:row>36</xdr:row>
      <xdr:rowOff>28576</xdr:rowOff>
    </xdr:from>
    <xdr:to>
      <xdr:col>11</xdr:col>
      <xdr:colOff>340520</xdr:colOff>
      <xdr:row>45</xdr:row>
      <xdr:rowOff>7145</xdr:rowOff>
    </xdr:to>
    <xdr:cxnSp macro="">
      <xdr:nvCxnSpPr>
        <xdr:cNvPr id="28" name="Connettore 1 27"/>
        <xdr:cNvCxnSpPr/>
      </xdr:nvCxnSpPr>
      <xdr:spPr>
        <a:xfrm>
          <a:off x="8065294" y="7553326"/>
          <a:ext cx="2382" cy="180022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314326</xdr:colOff>
      <xdr:row>56</xdr:row>
      <xdr:rowOff>4764</xdr:rowOff>
    </xdr:from>
    <xdr:to>
      <xdr:col>11</xdr:col>
      <xdr:colOff>316708</xdr:colOff>
      <xdr:row>64</xdr:row>
      <xdr:rowOff>197645</xdr:rowOff>
    </xdr:to>
    <xdr:cxnSp macro="">
      <xdr:nvCxnSpPr>
        <xdr:cNvPr id="33" name="Connettore 1 32"/>
        <xdr:cNvCxnSpPr/>
      </xdr:nvCxnSpPr>
      <xdr:spPr>
        <a:xfrm>
          <a:off x="8041482" y="11565733"/>
          <a:ext cx="2382" cy="180022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509587</xdr:colOff>
      <xdr:row>65</xdr:row>
      <xdr:rowOff>116680</xdr:rowOff>
    </xdr:from>
    <xdr:to>
      <xdr:col>12</xdr:col>
      <xdr:colOff>130967</xdr:colOff>
      <xdr:row>65</xdr:row>
      <xdr:rowOff>119060</xdr:rowOff>
    </xdr:to>
    <xdr:cxnSp macro="">
      <xdr:nvCxnSpPr>
        <xdr:cNvPr id="34" name="Connettore 1 33"/>
        <xdr:cNvCxnSpPr/>
      </xdr:nvCxnSpPr>
      <xdr:spPr>
        <a:xfrm flipH="1" flipV="1">
          <a:off x="8236743" y="13487399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365125</xdr:colOff>
      <xdr:row>59</xdr:row>
      <xdr:rowOff>7937</xdr:rowOff>
    </xdr:from>
    <xdr:to>
      <xdr:col>12</xdr:col>
      <xdr:colOff>369094</xdr:colOff>
      <xdr:row>64</xdr:row>
      <xdr:rowOff>130968</xdr:rowOff>
    </xdr:to>
    <xdr:cxnSp macro="">
      <xdr:nvCxnSpPr>
        <xdr:cNvPr id="35" name="Connettore 1 34"/>
        <xdr:cNvCxnSpPr/>
      </xdr:nvCxnSpPr>
      <xdr:spPr>
        <a:xfrm>
          <a:off x="8802688" y="12541250"/>
          <a:ext cx="3969" cy="1107281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49</xdr:row>
      <xdr:rowOff>71438</xdr:rowOff>
    </xdr:from>
    <xdr:to>
      <xdr:col>12</xdr:col>
      <xdr:colOff>333375</xdr:colOff>
      <xdr:row>57</xdr:row>
      <xdr:rowOff>111125</xdr:rowOff>
    </xdr:to>
    <xdr:cxnSp macro="">
      <xdr:nvCxnSpPr>
        <xdr:cNvPr id="37" name="Connettore 1 36"/>
        <xdr:cNvCxnSpPr/>
      </xdr:nvCxnSpPr>
      <xdr:spPr>
        <a:xfrm>
          <a:off x="8770938" y="10628313"/>
          <a:ext cx="0" cy="161925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317500</xdr:colOff>
      <xdr:row>39</xdr:row>
      <xdr:rowOff>31750</xdr:rowOff>
    </xdr:from>
    <xdr:to>
      <xdr:col>12</xdr:col>
      <xdr:colOff>317500</xdr:colOff>
      <xdr:row>47</xdr:row>
      <xdr:rowOff>71438</xdr:rowOff>
    </xdr:to>
    <xdr:cxnSp macro="">
      <xdr:nvCxnSpPr>
        <xdr:cNvPr id="38" name="Connettore 1 37"/>
        <xdr:cNvCxnSpPr/>
      </xdr:nvCxnSpPr>
      <xdr:spPr>
        <a:xfrm>
          <a:off x="8755063" y="8612188"/>
          <a:ext cx="0" cy="161925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317500</xdr:colOff>
      <xdr:row>29</xdr:row>
      <xdr:rowOff>79375</xdr:rowOff>
    </xdr:from>
    <xdr:to>
      <xdr:col>12</xdr:col>
      <xdr:colOff>325437</xdr:colOff>
      <xdr:row>37</xdr:row>
      <xdr:rowOff>79375</xdr:rowOff>
    </xdr:to>
    <xdr:cxnSp macro="">
      <xdr:nvCxnSpPr>
        <xdr:cNvPr id="39" name="Connettore 1 38"/>
        <xdr:cNvCxnSpPr/>
      </xdr:nvCxnSpPr>
      <xdr:spPr>
        <a:xfrm>
          <a:off x="8755063" y="6580188"/>
          <a:ext cx="7937" cy="168275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314326</xdr:colOff>
      <xdr:row>16</xdr:row>
      <xdr:rowOff>88106</xdr:rowOff>
    </xdr:from>
    <xdr:to>
      <xdr:col>11</xdr:col>
      <xdr:colOff>316708</xdr:colOff>
      <xdr:row>24</xdr:row>
      <xdr:rowOff>173831</xdr:rowOff>
    </xdr:to>
    <xdr:cxnSp macro="">
      <xdr:nvCxnSpPr>
        <xdr:cNvPr id="40" name="Connettore 1 39"/>
        <xdr:cNvCxnSpPr/>
      </xdr:nvCxnSpPr>
      <xdr:spPr>
        <a:xfrm>
          <a:off x="8041482" y="3302794"/>
          <a:ext cx="2382" cy="180022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309562</xdr:colOff>
      <xdr:row>12</xdr:row>
      <xdr:rowOff>63500</xdr:rowOff>
    </xdr:from>
    <xdr:to>
      <xdr:col>12</xdr:col>
      <xdr:colOff>325437</xdr:colOff>
      <xdr:row>27</xdr:row>
      <xdr:rowOff>103187</xdr:rowOff>
    </xdr:to>
    <xdr:cxnSp macro="">
      <xdr:nvCxnSpPr>
        <xdr:cNvPr id="41" name="Connettore 1 40"/>
        <xdr:cNvCxnSpPr/>
      </xdr:nvCxnSpPr>
      <xdr:spPr>
        <a:xfrm>
          <a:off x="8747125" y="3055938"/>
          <a:ext cx="15875" cy="3135312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285749</xdr:colOff>
      <xdr:row>9</xdr:row>
      <xdr:rowOff>23812</xdr:rowOff>
    </xdr:from>
    <xdr:to>
      <xdr:col>12</xdr:col>
      <xdr:colOff>285750</xdr:colOff>
      <xdr:row>10</xdr:row>
      <xdr:rowOff>158750</xdr:rowOff>
    </xdr:to>
    <xdr:cxnSp macro="">
      <xdr:nvCxnSpPr>
        <xdr:cNvPr id="42" name="Connettore 1 41"/>
        <xdr:cNvCxnSpPr/>
      </xdr:nvCxnSpPr>
      <xdr:spPr>
        <a:xfrm>
          <a:off x="8723312" y="2405062"/>
          <a:ext cx="1" cy="333376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354807</xdr:colOff>
      <xdr:row>15</xdr:row>
      <xdr:rowOff>116682</xdr:rowOff>
    </xdr:from>
    <xdr:to>
      <xdr:col>11</xdr:col>
      <xdr:colOff>116682</xdr:colOff>
      <xdr:row>15</xdr:row>
      <xdr:rowOff>116682</xdr:rowOff>
    </xdr:to>
    <xdr:cxnSp macro="">
      <xdr:nvCxnSpPr>
        <xdr:cNvPr id="43" name="Connettore 1 42"/>
        <xdr:cNvCxnSpPr/>
      </xdr:nvCxnSpPr>
      <xdr:spPr>
        <a:xfrm flipH="1">
          <a:off x="7439026" y="3117057"/>
          <a:ext cx="404812" cy="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8</xdr:row>
      <xdr:rowOff>7938</xdr:rowOff>
    </xdr:from>
    <xdr:to>
      <xdr:col>10</xdr:col>
      <xdr:colOff>504031</xdr:colOff>
      <xdr:row>8</xdr:row>
      <xdr:rowOff>170656</xdr:rowOff>
    </xdr:to>
    <xdr:sp macro="" textlink="">
      <xdr:nvSpPr>
        <xdr:cNvPr id="44" name="Freccia in giù 43"/>
        <xdr:cNvSpPr/>
      </xdr:nvSpPr>
      <xdr:spPr>
        <a:xfrm>
          <a:off x="7151688" y="2190751"/>
          <a:ext cx="488156" cy="1627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35718</xdr:colOff>
      <xdr:row>7</xdr:row>
      <xdr:rowOff>234157</xdr:rowOff>
    </xdr:from>
    <xdr:to>
      <xdr:col>12</xdr:col>
      <xdr:colOff>500062</xdr:colOff>
      <xdr:row>8</xdr:row>
      <xdr:rowOff>154782</xdr:rowOff>
    </xdr:to>
    <xdr:sp macro="" textlink="">
      <xdr:nvSpPr>
        <xdr:cNvPr id="45" name="Freccia in su 44"/>
        <xdr:cNvSpPr/>
      </xdr:nvSpPr>
      <xdr:spPr>
        <a:xfrm>
          <a:off x="8473281" y="2139157"/>
          <a:ext cx="464344" cy="198438"/>
        </a:xfrm>
        <a:prstGeom prst="upArrow">
          <a:avLst/>
        </a:prstGeom>
        <a:solidFill>
          <a:srgbClr val="FBBCAB"/>
        </a:solidFill>
        <a:ln>
          <a:solidFill>
            <a:srgbClr val="FBBCA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13</xdr:col>
      <xdr:colOff>67468</xdr:colOff>
      <xdr:row>30</xdr:row>
      <xdr:rowOff>67469</xdr:rowOff>
    </xdr:from>
    <xdr:to>
      <xdr:col>17</xdr:col>
      <xdr:colOff>42645</xdr:colOff>
      <xdr:row>38</xdr:row>
      <xdr:rowOff>125060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5906" y="6933407"/>
          <a:ext cx="2578677" cy="17085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628651</xdr:colOff>
      <xdr:row>19</xdr:row>
      <xdr:rowOff>184150</xdr:rowOff>
    </xdr:from>
    <xdr:to>
      <xdr:col>16</xdr:col>
      <xdr:colOff>603828</xdr:colOff>
      <xdr:row>28</xdr:row>
      <xdr:rowOff>31398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66214" y="4748213"/>
          <a:ext cx="2578677" cy="17046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130968</xdr:colOff>
      <xdr:row>40</xdr:row>
      <xdr:rowOff>35719</xdr:rowOff>
    </xdr:from>
    <xdr:to>
      <xdr:col>17</xdr:col>
      <xdr:colOff>106145</xdr:colOff>
      <xdr:row>48</xdr:row>
      <xdr:rowOff>144904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3999" y="9024938"/>
          <a:ext cx="2546927" cy="17681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128588</xdr:colOff>
      <xdr:row>48</xdr:row>
      <xdr:rowOff>188119</xdr:rowOff>
    </xdr:from>
    <xdr:to>
      <xdr:col>17</xdr:col>
      <xdr:colOff>103765</xdr:colOff>
      <xdr:row>57</xdr:row>
      <xdr:rowOff>67117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1619" y="10796588"/>
          <a:ext cx="2546927" cy="17681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142876</xdr:colOff>
      <xdr:row>59</xdr:row>
      <xdr:rowOff>59531</xdr:rowOff>
    </xdr:from>
    <xdr:to>
      <xdr:col>17</xdr:col>
      <xdr:colOff>118053</xdr:colOff>
      <xdr:row>67</xdr:row>
      <xdr:rowOff>144904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5907" y="12882562"/>
          <a:ext cx="2546927" cy="17681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333375</xdr:colOff>
      <xdr:row>59</xdr:row>
      <xdr:rowOff>35719</xdr:rowOff>
    </xdr:from>
    <xdr:to>
      <xdr:col>10</xdr:col>
      <xdr:colOff>333375</xdr:colOff>
      <xdr:row>61</xdr:row>
      <xdr:rowOff>178593</xdr:rowOff>
    </xdr:to>
    <xdr:cxnSp macro="">
      <xdr:nvCxnSpPr>
        <xdr:cNvPr id="64" name="Connettore 1 63"/>
        <xdr:cNvCxnSpPr/>
      </xdr:nvCxnSpPr>
      <xdr:spPr>
        <a:xfrm>
          <a:off x="7417594" y="12858750"/>
          <a:ext cx="0" cy="53578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49</xdr:row>
      <xdr:rowOff>71437</xdr:rowOff>
    </xdr:from>
    <xdr:to>
      <xdr:col>10</xdr:col>
      <xdr:colOff>297656</xdr:colOff>
      <xdr:row>52</xdr:row>
      <xdr:rowOff>107156</xdr:rowOff>
    </xdr:to>
    <xdr:cxnSp macro="">
      <xdr:nvCxnSpPr>
        <xdr:cNvPr id="66" name="Connettore 1 65"/>
        <xdr:cNvCxnSpPr/>
      </xdr:nvCxnSpPr>
      <xdr:spPr>
        <a:xfrm>
          <a:off x="7381875" y="10882312"/>
          <a:ext cx="0" cy="631032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307182</xdr:colOff>
      <xdr:row>39</xdr:row>
      <xdr:rowOff>59531</xdr:rowOff>
    </xdr:from>
    <xdr:to>
      <xdr:col>10</xdr:col>
      <xdr:colOff>309562</xdr:colOff>
      <xdr:row>42</xdr:row>
      <xdr:rowOff>200025</xdr:rowOff>
    </xdr:to>
    <xdr:cxnSp macro="">
      <xdr:nvCxnSpPr>
        <xdr:cNvPr id="70" name="Connettore 1 69"/>
        <xdr:cNvCxnSpPr/>
      </xdr:nvCxnSpPr>
      <xdr:spPr>
        <a:xfrm flipH="1">
          <a:off x="7391401" y="8858250"/>
          <a:ext cx="2380" cy="73580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307181</xdr:colOff>
      <xdr:row>29</xdr:row>
      <xdr:rowOff>45244</xdr:rowOff>
    </xdr:from>
    <xdr:to>
      <xdr:col>10</xdr:col>
      <xdr:colOff>309562</xdr:colOff>
      <xdr:row>32</xdr:row>
      <xdr:rowOff>142875</xdr:rowOff>
    </xdr:to>
    <xdr:cxnSp macro="">
      <xdr:nvCxnSpPr>
        <xdr:cNvPr id="74" name="Connettore 1 73"/>
        <xdr:cNvCxnSpPr/>
      </xdr:nvCxnSpPr>
      <xdr:spPr>
        <a:xfrm>
          <a:off x="7391400" y="6700838"/>
          <a:ext cx="2381" cy="76438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119060</xdr:colOff>
      <xdr:row>9</xdr:row>
      <xdr:rowOff>7938</xdr:rowOff>
    </xdr:from>
    <xdr:to>
      <xdr:col>17</xdr:col>
      <xdr:colOff>111124</xdr:colOff>
      <xdr:row>10</xdr:row>
      <xdr:rowOff>47625</xdr:rowOff>
    </xdr:to>
    <xdr:sp macro="" textlink="">
      <xdr:nvSpPr>
        <xdr:cNvPr id="51" name="CasellaDiTesto 50"/>
        <xdr:cNvSpPr txBox="1"/>
      </xdr:nvSpPr>
      <xdr:spPr>
        <a:xfrm flipH="1">
          <a:off x="11160123" y="2389188"/>
          <a:ext cx="64293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A       C</a:t>
          </a:r>
        </a:p>
      </xdr:txBody>
    </xdr:sp>
    <xdr:clientData/>
  </xdr:twoCellAnchor>
  <xdr:twoCellAnchor>
    <xdr:from>
      <xdr:col>16</xdr:col>
      <xdr:colOff>269875</xdr:colOff>
      <xdr:row>17</xdr:row>
      <xdr:rowOff>182563</xdr:rowOff>
    </xdr:from>
    <xdr:to>
      <xdr:col>17</xdr:col>
      <xdr:colOff>55563</xdr:colOff>
      <xdr:row>18</xdr:row>
      <xdr:rowOff>182563</xdr:rowOff>
    </xdr:to>
    <xdr:sp macro="" textlink="">
      <xdr:nvSpPr>
        <xdr:cNvPr id="52" name="CasellaDiTesto 51"/>
        <xdr:cNvSpPr txBox="1"/>
      </xdr:nvSpPr>
      <xdr:spPr>
        <a:xfrm>
          <a:off x="11310938" y="4206876"/>
          <a:ext cx="436563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9"/>
  <sheetViews>
    <sheetView tabSelected="1" view="pageLayout" topLeftCell="D62" zoomScale="90" zoomScaleNormal="100" zoomScaleSheetLayoutView="90" zoomScalePageLayoutView="90" workbookViewId="0">
      <selection activeCell="I81" sqref="I81"/>
    </sheetView>
  </sheetViews>
  <sheetFormatPr defaultRowHeight="15"/>
  <cols>
    <col min="2" max="2" width="19.7109375" customWidth="1"/>
    <col min="3" max="3" width="14.5703125" customWidth="1"/>
    <col min="10" max="10" width="2" customWidth="1"/>
  </cols>
  <sheetData>
    <row r="2" spans="1:18">
      <c r="M2" t="s">
        <v>24</v>
      </c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ht="26.25" customHeight="1">
      <c r="A5" s="1"/>
    </row>
    <row r="6" spans="1:18" ht="38.25" customHeight="1">
      <c r="A6" s="1"/>
      <c r="B6" s="82" t="s">
        <v>14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40"/>
    </row>
    <row r="7" spans="1:18" ht="25.5" customHeight="1">
      <c r="A7" s="1"/>
      <c r="B7" s="82" t="s">
        <v>16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8" ht="21.75" customHeight="1">
      <c r="A8" s="1"/>
      <c r="B8" s="84" t="s">
        <v>15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P8" s="69" t="s">
        <v>25</v>
      </c>
      <c r="Q8" s="69"/>
      <c r="R8" s="69"/>
    </row>
    <row r="9" spans="1:18" ht="26.25">
      <c r="A9" s="1"/>
      <c r="B9" s="2"/>
      <c r="C9" s="9"/>
      <c r="D9" s="9"/>
      <c r="E9" s="1"/>
      <c r="F9" s="1"/>
      <c r="G9" s="1"/>
      <c r="H9" s="1"/>
      <c r="I9" s="1"/>
      <c r="J9" s="1"/>
      <c r="Q9" s="68" t="s">
        <v>26</v>
      </c>
    </row>
    <row r="10" spans="1:18" ht="15.75">
      <c r="A10" s="1"/>
      <c r="B10" s="3"/>
      <c r="C10" s="4"/>
      <c r="D10" s="5"/>
      <c r="E10" s="1"/>
      <c r="F10" s="1"/>
      <c r="G10" s="1"/>
      <c r="H10" s="1"/>
      <c r="I10" s="1"/>
      <c r="J10" s="1"/>
      <c r="K10" s="1"/>
      <c r="M10" s="11"/>
    </row>
    <row r="11" spans="1:18" ht="16.5">
      <c r="A11" s="1"/>
      <c r="B11" s="23" t="s">
        <v>0</v>
      </c>
      <c r="C11" s="20" t="s">
        <v>1</v>
      </c>
      <c r="D11" s="15"/>
      <c r="E11" s="15"/>
      <c r="F11" s="15"/>
      <c r="G11" s="15"/>
      <c r="H11" s="15"/>
      <c r="I11" s="15"/>
      <c r="J11" s="43"/>
      <c r="K11" s="32"/>
      <c r="L11" s="45"/>
      <c r="M11" s="33"/>
      <c r="N11" s="30"/>
      <c r="O11" s="29"/>
      <c r="P11" s="29"/>
      <c r="Q11" s="29"/>
    </row>
    <row r="12" spans="1:18" ht="16.5">
      <c r="A12" s="1"/>
      <c r="B12" s="24" t="s">
        <v>2</v>
      </c>
      <c r="C12" s="21" t="s">
        <v>4</v>
      </c>
      <c r="D12" s="16">
        <f>(D11/(2.826*1.2))^0.5</f>
        <v>0</v>
      </c>
      <c r="E12" s="16">
        <f t="shared" ref="E12:I12" si="0">(E11/(2.826*1.2))^0.5</f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43"/>
      <c r="K12" s="50">
        <v>110</v>
      </c>
      <c r="L12" s="45"/>
      <c r="M12" s="50">
        <v>110</v>
      </c>
      <c r="N12" s="30"/>
      <c r="O12" s="29"/>
      <c r="P12" s="29"/>
      <c r="Q12" s="31"/>
    </row>
    <row r="13" spans="1:18" ht="16.5">
      <c r="A13" s="1"/>
      <c r="B13" s="24" t="s">
        <v>3</v>
      </c>
      <c r="C13" s="21" t="s">
        <v>4</v>
      </c>
      <c r="D13" s="38"/>
      <c r="E13" s="38"/>
      <c r="F13" s="38"/>
      <c r="G13" s="38"/>
      <c r="H13" s="38"/>
      <c r="I13" s="38"/>
      <c r="J13" s="43"/>
      <c r="K13" s="32"/>
      <c r="L13" s="45"/>
      <c r="M13" s="32"/>
      <c r="N13" s="31"/>
      <c r="O13" s="29"/>
      <c r="P13" s="29"/>
      <c r="Q13" s="29"/>
    </row>
    <row r="14" spans="1:18" ht="16.5">
      <c r="A14" s="1"/>
      <c r="B14" s="24" t="s">
        <v>5</v>
      </c>
      <c r="C14" s="21" t="s">
        <v>1</v>
      </c>
      <c r="D14" s="76">
        <f>D11+E11+F11+G11+H11+I11</f>
        <v>0</v>
      </c>
      <c r="E14" s="76"/>
      <c r="F14" s="76"/>
      <c r="G14" s="76"/>
      <c r="H14" s="76"/>
      <c r="I14" s="76"/>
      <c r="J14" s="32"/>
      <c r="K14" s="51">
        <f>IF(D14=0,0,K24+D14)</f>
        <v>0</v>
      </c>
      <c r="L14" s="45"/>
      <c r="M14" s="45"/>
      <c r="N14" s="31"/>
      <c r="O14" s="31"/>
      <c r="P14" s="31"/>
      <c r="Q14" s="31"/>
    </row>
    <row r="15" spans="1:18" ht="16.5">
      <c r="A15" s="1"/>
      <c r="B15" s="24" t="s">
        <v>6</v>
      </c>
      <c r="C15" s="21" t="s">
        <v>7</v>
      </c>
      <c r="D15" s="77">
        <f>(D14/(2.826*0.3))^0.5</f>
        <v>0</v>
      </c>
      <c r="E15" s="77"/>
      <c r="F15" s="77"/>
      <c r="G15" s="77"/>
      <c r="H15" s="77"/>
      <c r="I15" s="77"/>
      <c r="J15" s="43"/>
      <c r="K15" s="32"/>
      <c r="L15" s="45"/>
      <c r="M15" s="32"/>
      <c r="N15" s="31"/>
      <c r="O15" s="31"/>
      <c r="P15" s="31"/>
      <c r="Q15" s="31"/>
    </row>
    <row r="16" spans="1:18" ht="16.5">
      <c r="A16" s="1"/>
      <c r="B16" s="24" t="s">
        <v>3</v>
      </c>
      <c r="C16" s="21" t="s">
        <v>7</v>
      </c>
      <c r="D16" s="78"/>
      <c r="E16" s="78"/>
      <c r="F16" s="78"/>
      <c r="G16" s="78"/>
      <c r="H16" s="78"/>
      <c r="I16" s="78"/>
      <c r="J16" s="43"/>
      <c r="K16" s="43"/>
      <c r="L16" s="51">
        <f>IF(F14=0,0,(K14/(2.826*1.2))^0.5)</f>
        <v>0</v>
      </c>
      <c r="M16" s="33"/>
      <c r="N16" s="30"/>
      <c r="O16" s="29"/>
      <c r="P16" s="29"/>
      <c r="Q16" s="29"/>
    </row>
    <row r="17" spans="1:17" ht="16.5">
      <c r="A17" s="1"/>
      <c r="B17" s="24" t="s">
        <v>8</v>
      </c>
      <c r="C17" s="21" t="s">
        <v>7</v>
      </c>
      <c r="D17" s="79">
        <f>(D14/(2.826*1.2))^0.5</f>
        <v>0</v>
      </c>
      <c r="E17" s="79"/>
      <c r="F17" s="79"/>
      <c r="G17" s="79"/>
      <c r="H17" s="79"/>
      <c r="I17" s="79"/>
      <c r="J17" s="43"/>
      <c r="K17" s="43"/>
      <c r="L17" s="42"/>
      <c r="M17" s="33"/>
      <c r="N17" s="30"/>
      <c r="O17" s="29"/>
      <c r="P17" s="29"/>
      <c r="Q17" s="29"/>
    </row>
    <row r="18" spans="1:17" ht="16.5">
      <c r="A18" s="1"/>
      <c r="B18" s="24" t="s">
        <v>3</v>
      </c>
      <c r="C18" s="21" t="s">
        <v>7</v>
      </c>
      <c r="D18" s="81"/>
      <c r="E18" s="81"/>
      <c r="F18" s="81"/>
      <c r="G18" s="81"/>
      <c r="H18" s="81"/>
      <c r="I18" s="81"/>
      <c r="J18" s="10"/>
      <c r="K18" s="10"/>
      <c r="L18" s="39"/>
      <c r="M18" s="34"/>
      <c r="N18" s="34"/>
      <c r="O18" s="34"/>
      <c r="P18" s="35"/>
      <c r="Q18" s="36"/>
    </row>
    <row r="19" spans="1:17" ht="26.25">
      <c r="A19" s="1"/>
      <c r="B19" s="25" t="s">
        <v>9</v>
      </c>
      <c r="C19" s="22" t="s">
        <v>10</v>
      </c>
      <c r="D19" s="52"/>
      <c r="E19" s="72" t="s">
        <v>11</v>
      </c>
      <c r="F19" s="73"/>
      <c r="G19" s="53"/>
      <c r="H19" s="28"/>
      <c r="I19" s="10" t="s">
        <v>32</v>
      </c>
      <c r="J19" s="10"/>
      <c r="K19" s="48" t="s">
        <v>18</v>
      </c>
      <c r="L19" s="48" t="s">
        <v>19</v>
      </c>
      <c r="M19" s="48" t="s">
        <v>20</v>
      </c>
      <c r="N19" s="34"/>
      <c r="O19" s="34"/>
      <c r="P19" s="35"/>
      <c r="Q19" s="34"/>
    </row>
    <row r="20" spans="1:17" ht="16.5">
      <c r="A20" s="1"/>
      <c r="B20" s="7"/>
      <c r="C20" s="6"/>
      <c r="D20" s="6"/>
      <c r="E20" s="1"/>
      <c r="F20" s="1"/>
      <c r="G20" s="1"/>
      <c r="H20" s="1"/>
      <c r="I20" s="1"/>
      <c r="J20" s="1"/>
      <c r="K20" s="10"/>
      <c r="L20" s="39"/>
      <c r="M20" s="34"/>
      <c r="N20" s="34"/>
      <c r="O20" s="34"/>
      <c r="P20" s="35"/>
      <c r="Q20" s="34"/>
    </row>
    <row r="21" spans="1:17" ht="16.5">
      <c r="A21" s="1"/>
      <c r="B21" s="17" t="s">
        <v>0</v>
      </c>
      <c r="C21" s="20" t="s">
        <v>1</v>
      </c>
      <c r="D21" s="15"/>
      <c r="E21" s="15">
        <v>2750</v>
      </c>
      <c r="F21" s="15">
        <v>2900</v>
      </c>
      <c r="G21" s="15">
        <v>2932</v>
      </c>
      <c r="H21" s="15">
        <v>2750</v>
      </c>
      <c r="I21" s="15"/>
      <c r="J21" s="1"/>
      <c r="K21" s="1"/>
      <c r="L21" s="39"/>
      <c r="M21" s="34"/>
      <c r="N21" s="34"/>
      <c r="O21" s="34"/>
      <c r="P21" s="35"/>
      <c r="Q21" s="34"/>
    </row>
    <row r="22" spans="1:17" ht="16.5">
      <c r="A22" s="1"/>
      <c r="B22" s="18" t="s">
        <v>2</v>
      </c>
      <c r="C22" s="21" t="s">
        <v>4</v>
      </c>
      <c r="D22" s="16">
        <f>(D21/(2.826*1.2))^0.5</f>
        <v>0</v>
      </c>
      <c r="E22" s="16">
        <f t="shared" ref="E22:I22" si="1">(E21/(2.826*1.2))^0.5</f>
        <v>28.476699024913479</v>
      </c>
      <c r="F22" s="16">
        <f t="shared" si="1"/>
        <v>29.243025109842854</v>
      </c>
      <c r="G22" s="16">
        <f t="shared" si="1"/>
        <v>29.403923298686461</v>
      </c>
      <c r="H22" s="16">
        <f t="shared" si="1"/>
        <v>28.476699024913479</v>
      </c>
      <c r="I22" s="16">
        <f t="shared" si="1"/>
        <v>0</v>
      </c>
      <c r="J22" s="1"/>
      <c r="K22" s="1"/>
      <c r="L22" s="39"/>
      <c r="M22" s="34"/>
      <c r="N22" s="34"/>
      <c r="O22" s="34"/>
      <c r="P22" s="35"/>
      <c r="Q22" s="34"/>
    </row>
    <row r="23" spans="1:17" ht="16.5">
      <c r="A23" s="1"/>
      <c r="B23" s="18" t="s">
        <v>3</v>
      </c>
      <c r="C23" s="21" t="s">
        <v>4</v>
      </c>
      <c r="D23" s="54"/>
      <c r="E23" s="54">
        <v>32</v>
      </c>
      <c r="F23" s="54">
        <v>32</v>
      </c>
      <c r="G23" s="54">
        <v>32</v>
      </c>
      <c r="H23" s="54">
        <v>32</v>
      </c>
      <c r="I23" s="54"/>
      <c r="J23" s="10"/>
      <c r="K23" s="32"/>
      <c r="L23" s="42"/>
      <c r="M23" s="34"/>
      <c r="N23" s="34"/>
      <c r="O23" s="34"/>
      <c r="P23" s="35"/>
      <c r="Q23" s="34"/>
    </row>
    <row r="24" spans="1:17" ht="16.5">
      <c r="A24" s="1"/>
      <c r="B24" s="18" t="s">
        <v>5</v>
      </c>
      <c r="C24" s="21" t="s">
        <v>1</v>
      </c>
      <c r="D24" s="76">
        <f>D21+E21+F21+G21+H21+I21</f>
        <v>11332</v>
      </c>
      <c r="E24" s="76"/>
      <c r="F24" s="76"/>
      <c r="G24" s="76"/>
      <c r="H24" s="76"/>
      <c r="I24" s="76"/>
      <c r="J24" s="10"/>
      <c r="K24" s="58">
        <f>IF(D24=0,0,K34+D24)</f>
        <v>42459</v>
      </c>
      <c r="L24" s="41"/>
      <c r="N24" s="34"/>
      <c r="O24" s="34"/>
      <c r="P24" s="35"/>
      <c r="Q24" s="34"/>
    </row>
    <row r="25" spans="1:17" ht="16.5">
      <c r="A25" s="1"/>
      <c r="B25" s="18" t="s">
        <v>6</v>
      </c>
      <c r="C25" s="21" t="s">
        <v>7</v>
      </c>
      <c r="D25" s="77">
        <f>(D24/(2.826*0.3))^0.5</f>
        <v>115.61297500957154</v>
      </c>
      <c r="E25" s="77"/>
      <c r="F25" s="77"/>
      <c r="G25" s="77"/>
      <c r="H25" s="77"/>
      <c r="I25" s="77"/>
      <c r="J25" s="1"/>
      <c r="K25" s="59">
        <f>L26</f>
        <v>111.89435544253749</v>
      </c>
      <c r="L25" s="42"/>
      <c r="M25" s="34"/>
      <c r="N25" s="34"/>
      <c r="O25" s="34"/>
      <c r="P25" s="35"/>
      <c r="Q25" s="34"/>
    </row>
    <row r="26" spans="1:17" ht="16.5">
      <c r="A26" s="1"/>
      <c r="B26" s="18" t="s">
        <v>3</v>
      </c>
      <c r="C26" s="21" t="s">
        <v>7</v>
      </c>
      <c r="D26" s="78">
        <v>120</v>
      </c>
      <c r="E26" s="78"/>
      <c r="F26" s="78"/>
      <c r="G26" s="78"/>
      <c r="H26" s="78"/>
      <c r="I26" s="78"/>
      <c r="J26" s="1"/>
      <c r="K26" s="43"/>
      <c r="L26" s="51">
        <f>(K24/(2.826*1.2))^0.5</f>
        <v>111.89435544253749</v>
      </c>
      <c r="M26" s="34"/>
      <c r="N26" s="34"/>
      <c r="O26" s="34"/>
      <c r="P26" s="35"/>
      <c r="Q26" s="34"/>
    </row>
    <row r="27" spans="1:17" ht="16.5">
      <c r="A27" s="1"/>
      <c r="B27" s="18" t="s">
        <v>8</v>
      </c>
      <c r="C27" s="21" t="s">
        <v>7</v>
      </c>
      <c r="D27" s="74">
        <f>(D24/(2.826*1.2))^0.5</f>
        <v>57.806487504785771</v>
      </c>
      <c r="E27" s="74"/>
      <c r="F27" s="74"/>
      <c r="G27" s="74"/>
      <c r="H27" s="74"/>
      <c r="I27" s="74"/>
      <c r="J27" s="1"/>
      <c r="K27" s="43"/>
      <c r="L27" s="42"/>
      <c r="M27" s="34"/>
      <c r="N27" s="34"/>
      <c r="O27" s="34"/>
      <c r="P27" s="35"/>
      <c r="Q27" s="34"/>
    </row>
    <row r="28" spans="1:17" ht="16.5">
      <c r="A28" s="1"/>
      <c r="B28" s="18" t="s">
        <v>3</v>
      </c>
      <c r="C28" s="21" t="s">
        <v>7</v>
      </c>
      <c r="D28" s="75">
        <v>65</v>
      </c>
      <c r="E28" s="75"/>
      <c r="F28" s="75"/>
      <c r="G28" s="75"/>
      <c r="H28" s="75"/>
      <c r="I28" s="75"/>
      <c r="J28" s="10"/>
      <c r="K28" s="44"/>
      <c r="L28" s="42"/>
      <c r="M28" s="34"/>
      <c r="N28" s="34"/>
      <c r="O28" s="34"/>
      <c r="P28" s="35"/>
      <c r="Q28" s="34"/>
    </row>
    <row r="29" spans="1:17" ht="16.5">
      <c r="A29" s="1"/>
      <c r="B29" s="19" t="s">
        <v>9</v>
      </c>
      <c r="C29" s="22" t="s">
        <v>10</v>
      </c>
      <c r="D29" s="55">
        <v>50</v>
      </c>
      <c r="E29" s="70" t="s">
        <v>11</v>
      </c>
      <c r="F29" s="71"/>
      <c r="G29" s="56" t="s">
        <v>12</v>
      </c>
      <c r="H29" s="28"/>
      <c r="I29" s="10" t="s">
        <v>31</v>
      </c>
      <c r="J29" s="26"/>
      <c r="K29" s="60">
        <f>M29</f>
        <v>110</v>
      </c>
      <c r="L29" s="47" t="s">
        <v>17</v>
      </c>
      <c r="M29" s="60">
        <v>110</v>
      </c>
      <c r="N29" s="49" t="s">
        <v>22</v>
      </c>
      <c r="O29" s="49" t="s">
        <v>21</v>
      </c>
      <c r="Q29" s="34"/>
    </row>
    <row r="30" spans="1:17" ht="18.75">
      <c r="A30" s="1"/>
      <c r="B30" s="8"/>
      <c r="C30" s="8"/>
      <c r="D30" s="8"/>
      <c r="E30" s="1"/>
      <c r="F30" s="1"/>
      <c r="G30" s="1"/>
      <c r="H30" s="1"/>
      <c r="I30" s="1"/>
      <c r="J30" s="1"/>
      <c r="K30" s="43"/>
      <c r="L30" s="42"/>
      <c r="M30" s="34"/>
      <c r="N30" s="34"/>
      <c r="O30" s="49" t="s">
        <v>23</v>
      </c>
      <c r="P30" s="35"/>
      <c r="Q30" s="34"/>
    </row>
    <row r="31" spans="1:17" ht="16.5">
      <c r="B31" s="23" t="s">
        <v>0</v>
      </c>
      <c r="C31" s="20" t="s">
        <v>1</v>
      </c>
      <c r="D31" s="15">
        <v>1320</v>
      </c>
      <c r="E31" s="15">
        <v>1295</v>
      </c>
      <c r="F31" s="15">
        <v>1400</v>
      </c>
      <c r="G31" s="15">
        <v>1120</v>
      </c>
      <c r="H31" s="15">
        <v>1320</v>
      </c>
      <c r="I31" s="15">
        <v>1450</v>
      </c>
      <c r="J31" s="1"/>
      <c r="K31" s="43"/>
      <c r="L31" s="42"/>
      <c r="M31" s="34"/>
      <c r="N31" s="34"/>
      <c r="O31" s="34"/>
      <c r="P31" s="35"/>
      <c r="Q31" s="34"/>
    </row>
    <row r="32" spans="1:17" ht="16.5">
      <c r="B32" s="24" t="s">
        <v>2</v>
      </c>
      <c r="C32" s="21" t="s">
        <v>4</v>
      </c>
      <c r="D32" s="16">
        <f>(D31/(2.826*1.2))^0.5</f>
        <v>19.729235817198902</v>
      </c>
      <c r="E32" s="16">
        <f t="shared" ref="E32:I32" si="2">(E31/(2.826*1.2))^0.5</f>
        <v>19.541512843877062</v>
      </c>
      <c r="F32" s="16">
        <f t="shared" si="2"/>
        <v>20.318297551246417</v>
      </c>
      <c r="G32" s="16">
        <f t="shared" si="2"/>
        <v>18.173237804661799</v>
      </c>
      <c r="H32" s="16">
        <f t="shared" si="2"/>
        <v>19.729235817198902</v>
      </c>
      <c r="I32" s="16">
        <f t="shared" si="2"/>
        <v>20.677941357578366</v>
      </c>
      <c r="J32" s="1"/>
      <c r="K32" s="1"/>
      <c r="L32" s="39"/>
      <c r="M32" s="34"/>
      <c r="N32" s="34"/>
      <c r="O32" s="34"/>
      <c r="P32" s="35"/>
      <c r="Q32" s="34"/>
    </row>
    <row r="33" spans="2:17" ht="16.5">
      <c r="B33" s="24" t="s">
        <v>3</v>
      </c>
      <c r="C33" s="21" t="s">
        <v>4</v>
      </c>
      <c r="D33" s="54">
        <v>25</v>
      </c>
      <c r="E33" s="54">
        <v>25</v>
      </c>
      <c r="F33" s="54">
        <v>25</v>
      </c>
      <c r="G33" s="54">
        <v>25</v>
      </c>
      <c r="H33" s="54">
        <v>25</v>
      </c>
      <c r="I33" s="54">
        <v>25</v>
      </c>
      <c r="J33" s="1"/>
      <c r="K33" s="1"/>
      <c r="L33" s="39"/>
      <c r="M33" s="34"/>
      <c r="N33" s="34"/>
      <c r="O33" s="34"/>
      <c r="P33" s="35"/>
      <c r="Q33" s="34"/>
    </row>
    <row r="34" spans="2:17" ht="16.5">
      <c r="B34" s="24" t="s">
        <v>5</v>
      </c>
      <c r="C34" s="21" t="s">
        <v>1</v>
      </c>
      <c r="D34" s="76">
        <f>D31+E31+F31+G31+H31+I31</f>
        <v>7905</v>
      </c>
      <c r="E34" s="76"/>
      <c r="F34" s="76"/>
      <c r="G34" s="76"/>
      <c r="H34" s="76"/>
      <c r="I34" s="76"/>
      <c r="J34" s="10"/>
      <c r="K34" s="57">
        <f>IF(D44=0,0,K44+D34)</f>
        <v>31127</v>
      </c>
      <c r="L34" s="41"/>
      <c r="N34" s="34"/>
      <c r="O34" s="34"/>
      <c r="P34" s="35"/>
      <c r="Q34" s="34"/>
    </row>
    <row r="35" spans="2:17" ht="16.5">
      <c r="B35" s="24" t="s">
        <v>6</v>
      </c>
      <c r="C35" s="21" t="s">
        <v>7</v>
      </c>
      <c r="D35" s="77">
        <f>(D34/(2.826*0.3))^0.5</f>
        <v>96.561550579139421</v>
      </c>
      <c r="E35" s="77"/>
      <c r="F35" s="77"/>
      <c r="G35" s="77"/>
      <c r="H35" s="77"/>
      <c r="I35" s="77"/>
      <c r="J35" s="1"/>
      <c r="K35" s="59">
        <f>L36</f>
        <v>95.805828540125717</v>
      </c>
      <c r="L35" s="42"/>
      <c r="M35" s="34"/>
      <c r="N35" s="37"/>
      <c r="O35" s="34"/>
      <c r="P35" s="34"/>
      <c r="Q35" s="34"/>
    </row>
    <row r="36" spans="2:17" ht="16.5">
      <c r="B36" s="24" t="s">
        <v>3</v>
      </c>
      <c r="C36" s="21" t="s">
        <v>7</v>
      </c>
      <c r="D36" s="78">
        <v>100</v>
      </c>
      <c r="E36" s="78"/>
      <c r="F36" s="78"/>
      <c r="G36" s="78"/>
      <c r="H36" s="78"/>
      <c r="I36" s="78"/>
      <c r="J36" s="1"/>
      <c r="K36" s="43"/>
      <c r="L36" s="51">
        <f>(K34/(2.826*1.2))^0.5</f>
        <v>95.805828540125717</v>
      </c>
      <c r="M36" s="34"/>
      <c r="N36" s="37"/>
      <c r="O36" s="34"/>
      <c r="P36" s="35"/>
      <c r="Q36" s="34"/>
    </row>
    <row r="37" spans="2:17" ht="16.5">
      <c r="B37" s="24" t="s">
        <v>8</v>
      </c>
      <c r="C37" s="21" t="s">
        <v>7</v>
      </c>
      <c r="D37" s="79">
        <f>(D34/(2.826*1.2))^0.5</f>
        <v>48.280775289569711</v>
      </c>
      <c r="E37" s="79"/>
      <c r="F37" s="79"/>
      <c r="G37" s="79"/>
      <c r="H37" s="79"/>
      <c r="I37" s="79"/>
      <c r="J37" s="1"/>
      <c r="K37" s="43"/>
      <c r="L37" s="42"/>
      <c r="M37" s="34"/>
      <c r="N37" s="34"/>
      <c r="O37" s="34"/>
      <c r="P37" s="34"/>
      <c r="Q37" s="34"/>
    </row>
    <row r="38" spans="2:17" ht="16.5">
      <c r="B38" s="24" t="s">
        <v>3</v>
      </c>
      <c r="C38" s="21" t="s">
        <v>7</v>
      </c>
      <c r="D38" s="75">
        <v>50</v>
      </c>
      <c r="E38" s="75"/>
      <c r="F38" s="75"/>
      <c r="G38" s="75"/>
      <c r="H38" s="75"/>
      <c r="I38" s="75"/>
      <c r="J38" s="10"/>
      <c r="K38" s="44"/>
      <c r="L38" s="42"/>
      <c r="M38" s="10"/>
      <c r="N38" s="1"/>
      <c r="O38" s="1"/>
      <c r="P38" s="1"/>
      <c r="Q38" s="1"/>
    </row>
    <row r="39" spans="2:17" ht="16.5">
      <c r="B39" s="25" t="s">
        <v>9</v>
      </c>
      <c r="C39" s="22" t="s">
        <v>10</v>
      </c>
      <c r="D39" s="52">
        <v>50</v>
      </c>
      <c r="E39" s="72" t="s">
        <v>11</v>
      </c>
      <c r="F39" s="73"/>
      <c r="G39" s="61" t="s">
        <v>12</v>
      </c>
      <c r="H39" s="28"/>
      <c r="I39" s="10" t="s">
        <v>30</v>
      </c>
      <c r="J39" s="26"/>
      <c r="K39" s="65">
        <f>M39</f>
        <v>100</v>
      </c>
      <c r="L39" s="42"/>
      <c r="M39" s="60">
        <v>100</v>
      </c>
    </row>
    <row r="40" spans="2:17" ht="16.5">
      <c r="J40" s="1"/>
      <c r="K40" s="43"/>
      <c r="L40" s="42"/>
      <c r="M40" s="11"/>
    </row>
    <row r="41" spans="2:17" ht="16.5">
      <c r="B41" s="23" t="s">
        <v>0</v>
      </c>
      <c r="C41" s="20" t="s">
        <v>1</v>
      </c>
      <c r="D41" s="15">
        <v>1280</v>
      </c>
      <c r="E41" s="15">
        <v>1380</v>
      </c>
      <c r="F41" s="15">
        <v>1330</v>
      </c>
      <c r="G41" s="15">
        <v>1120</v>
      </c>
      <c r="H41" s="15">
        <v>1380</v>
      </c>
      <c r="I41" s="15">
        <v>1400</v>
      </c>
      <c r="J41" s="1"/>
      <c r="K41" s="43"/>
      <c r="L41" s="42"/>
      <c r="M41" s="11"/>
    </row>
    <row r="42" spans="2:17" ht="16.5">
      <c r="B42" s="24" t="s">
        <v>2</v>
      </c>
      <c r="C42" s="21" t="s">
        <v>4</v>
      </c>
      <c r="D42" s="16">
        <f>(D41/(2.826*1.2))^0.5</f>
        <v>19.428008420974937</v>
      </c>
      <c r="E42" s="16">
        <f t="shared" ref="E42:I42" si="3">(E41/(2.826*1.2))^0.5</f>
        <v>20.172644794830465</v>
      </c>
      <c r="F42" s="16">
        <f t="shared" si="3"/>
        <v>19.803826766863438</v>
      </c>
      <c r="G42" s="16">
        <f t="shared" si="3"/>
        <v>18.173237804661799</v>
      </c>
      <c r="H42" s="16">
        <f t="shared" si="3"/>
        <v>20.172644794830465</v>
      </c>
      <c r="I42" s="16">
        <f t="shared" si="3"/>
        <v>20.318297551246417</v>
      </c>
      <c r="J42" s="1"/>
      <c r="K42" s="43"/>
      <c r="L42" s="42"/>
      <c r="M42" s="11"/>
    </row>
    <row r="43" spans="2:17" ht="16.5">
      <c r="B43" s="24" t="s">
        <v>3</v>
      </c>
      <c r="C43" s="21" t="s">
        <v>4</v>
      </c>
      <c r="D43" s="54">
        <v>25</v>
      </c>
      <c r="E43" s="54">
        <v>25</v>
      </c>
      <c r="F43" s="54">
        <v>25</v>
      </c>
      <c r="G43" s="54">
        <v>25</v>
      </c>
      <c r="H43" s="54">
        <v>25</v>
      </c>
      <c r="I43" s="54">
        <v>25</v>
      </c>
      <c r="J43" s="1"/>
      <c r="K43" s="43"/>
      <c r="L43" s="42"/>
      <c r="M43" s="11"/>
    </row>
    <row r="44" spans="2:17" ht="16.5">
      <c r="B44" s="24" t="s">
        <v>5</v>
      </c>
      <c r="C44" s="21" t="s">
        <v>1</v>
      </c>
      <c r="D44" s="76">
        <f>D41+E41+F41+G41+H41+I41</f>
        <v>7890</v>
      </c>
      <c r="E44" s="76"/>
      <c r="F44" s="76"/>
      <c r="G44" s="76"/>
      <c r="H44" s="76"/>
      <c r="I44" s="76"/>
      <c r="J44" s="10"/>
      <c r="K44" s="58">
        <f>IF(D44=0,0,K54+D44)</f>
        <v>23222</v>
      </c>
      <c r="L44" s="45"/>
    </row>
    <row r="45" spans="2:17" ht="16.5">
      <c r="B45" s="24" t="s">
        <v>6</v>
      </c>
      <c r="C45" s="21" t="s">
        <v>7</v>
      </c>
      <c r="D45" s="77">
        <f>(D44/(2.826*0.3))^0.5</f>
        <v>96.469892703163836</v>
      </c>
      <c r="E45" s="77"/>
      <c r="F45" s="77"/>
      <c r="G45" s="77"/>
      <c r="H45" s="77"/>
      <c r="I45" s="77"/>
      <c r="J45" s="1"/>
      <c r="K45" s="59">
        <f>L46</f>
        <v>82.750972922969567</v>
      </c>
      <c r="L45" s="42"/>
      <c r="M45" s="11"/>
    </row>
    <row r="46" spans="2:17" ht="15.75">
      <c r="B46" s="24" t="s">
        <v>3</v>
      </c>
      <c r="C46" s="21" t="s">
        <v>7</v>
      </c>
      <c r="D46" s="78">
        <v>100</v>
      </c>
      <c r="E46" s="78"/>
      <c r="F46" s="78"/>
      <c r="G46" s="78"/>
      <c r="H46" s="78"/>
      <c r="I46" s="78"/>
      <c r="L46" s="64">
        <f>(K44/(2.826*1.2))^0.5</f>
        <v>82.750972922969567</v>
      </c>
    </row>
    <row r="47" spans="2:17" ht="15.75">
      <c r="B47" s="24" t="s">
        <v>8</v>
      </c>
      <c r="C47" s="21" t="s">
        <v>7</v>
      </c>
      <c r="D47" s="79">
        <f>(D44/(2.826*1.2))^0.5</f>
        <v>48.234946351581918</v>
      </c>
      <c r="E47" s="79"/>
      <c r="F47" s="79"/>
      <c r="G47" s="79"/>
      <c r="H47" s="79"/>
      <c r="I47" s="79"/>
      <c r="L47" s="39"/>
      <c r="M47" s="11"/>
    </row>
    <row r="48" spans="2:17" ht="15.75">
      <c r="B48" s="24" t="s">
        <v>3</v>
      </c>
      <c r="C48" s="21" t="s">
        <v>7</v>
      </c>
      <c r="D48" s="75">
        <v>50</v>
      </c>
      <c r="E48" s="75"/>
      <c r="F48" s="75"/>
      <c r="G48" s="75"/>
      <c r="H48" s="75"/>
      <c r="I48" s="75"/>
      <c r="J48" s="14"/>
      <c r="K48" s="10"/>
      <c r="L48" s="39"/>
      <c r="M48" s="11"/>
    </row>
    <row r="49" spans="2:13" ht="16.5">
      <c r="B49" s="25" t="s">
        <v>9</v>
      </c>
      <c r="C49" s="22" t="s">
        <v>10</v>
      </c>
      <c r="D49" s="52">
        <v>50</v>
      </c>
      <c r="E49" s="72" t="s">
        <v>11</v>
      </c>
      <c r="F49" s="73"/>
      <c r="G49" s="53" t="s">
        <v>12</v>
      </c>
      <c r="H49" s="28"/>
      <c r="I49" s="62" t="s">
        <v>28</v>
      </c>
      <c r="J49" s="46"/>
      <c r="K49" s="51">
        <f>M49</f>
        <v>80</v>
      </c>
      <c r="L49" s="42"/>
      <c r="M49" s="50">
        <v>80</v>
      </c>
    </row>
    <row r="50" spans="2:13" ht="16.5">
      <c r="J50" s="45"/>
      <c r="K50" s="45"/>
      <c r="L50" s="42"/>
      <c r="M50" s="41"/>
    </row>
    <row r="51" spans="2:13" ht="16.5">
      <c r="B51" s="23" t="s">
        <v>0</v>
      </c>
      <c r="C51" s="20" t="s">
        <v>1</v>
      </c>
      <c r="D51" s="15">
        <v>1320</v>
      </c>
      <c r="E51" s="15">
        <v>1380</v>
      </c>
      <c r="F51" s="15">
        <v>1400</v>
      </c>
      <c r="G51" s="15">
        <v>1120</v>
      </c>
      <c r="H51" s="15">
        <v>1058</v>
      </c>
      <c r="I51" s="15">
        <v>1400</v>
      </c>
      <c r="J51" s="45"/>
      <c r="K51" s="45"/>
      <c r="L51" s="42"/>
      <c r="M51" s="41"/>
    </row>
    <row r="52" spans="2:13" ht="16.5">
      <c r="B52" s="24" t="s">
        <v>2</v>
      </c>
      <c r="C52" s="21" t="s">
        <v>4</v>
      </c>
      <c r="D52" s="16">
        <f>(D51/(2.826*1.2))^0.5</f>
        <v>19.729235817198902</v>
      </c>
      <c r="E52" s="16">
        <f t="shared" ref="E52:I52" si="4">(E51/(2.826*1.2))^0.5</f>
        <v>20.172644794830465</v>
      </c>
      <c r="F52" s="16">
        <f t="shared" si="4"/>
        <v>20.318297551246417</v>
      </c>
      <c r="G52" s="16">
        <f t="shared" si="4"/>
        <v>18.173237804661799</v>
      </c>
      <c r="H52" s="16">
        <f t="shared" si="4"/>
        <v>17.663067640723504</v>
      </c>
      <c r="I52" s="16">
        <f t="shared" si="4"/>
        <v>20.318297551246417</v>
      </c>
      <c r="J52" s="45"/>
      <c r="K52" s="45"/>
      <c r="L52" s="42"/>
      <c r="M52" s="41"/>
    </row>
    <row r="53" spans="2:13" ht="16.5">
      <c r="B53" s="24" t="s">
        <v>3</v>
      </c>
      <c r="C53" s="21" t="s">
        <v>4</v>
      </c>
      <c r="D53" s="54">
        <v>25</v>
      </c>
      <c r="E53" s="54">
        <v>25</v>
      </c>
      <c r="F53" s="54">
        <v>25</v>
      </c>
      <c r="G53" s="54">
        <v>25</v>
      </c>
      <c r="H53" s="54">
        <v>25</v>
      </c>
      <c r="I53" s="54">
        <v>25</v>
      </c>
      <c r="J53" s="45"/>
      <c r="K53" s="45"/>
      <c r="L53" s="42"/>
      <c r="M53" s="41"/>
    </row>
    <row r="54" spans="2:13" ht="16.5">
      <c r="B54" s="24" t="s">
        <v>5</v>
      </c>
      <c r="C54" s="21" t="s">
        <v>1</v>
      </c>
      <c r="D54" s="76">
        <f>D51+E51+F51+G51+H51+I51</f>
        <v>7678</v>
      </c>
      <c r="E54" s="76"/>
      <c r="F54" s="76"/>
      <c r="G54" s="76"/>
      <c r="H54" s="76"/>
      <c r="I54" s="76"/>
      <c r="J54" s="32"/>
      <c r="K54" s="58">
        <f>IF(D54=0,0,K64+D54)</f>
        <v>15332</v>
      </c>
      <c r="L54" s="45"/>
      <c r="M54" s="45"/>
    </row>
    <row r="55" spans="2:13" ht="16.5">
      <c r="B55" s="24" t="s">
        <v>6</v>
      </c>
      <c r="C55" s="21" t="s">
        <v>7</v>
      </c>
      <c r="D55" s="77">
        <f>(D54/(2.826*0.3))^0.5</f>
        <v>95.165021000293578</v>
      </c>
      <c r="E55" s="77"/>
      <c r="F55" s="77"/>
      <c r="G55" s="77"/>
      <c r="H55" s="77"/>
      <c r="I55" s="77"/>
      <c r="J55" s="43"/>
      <c r="K55" s="59">
        <f>L56</f>
        <v>67.239225680833471</v>
      </c>
      <c r="L55" s="42"/>
      <c r="M55" s="41"/>
    </row>
    <row r="56" spans="2:13" ht="16.5">
      <c r="B56" s="24" t="s">
        <v>3</v>
      </c>
      <c r="C56" s="21" t="s">
        <v>7</v>
      </c>
      <c r="D56" s="78">
        <v>100</v>
      </c>
      <c r="E56" s="78"/>
      <c r="F56" s="78"/>
      <c r="G56" s="78"/>
      <c r="H56" s="78"/>
      <c r="I56" s="78"/>
      <c r="J56" s="45"/>
      <c r="K56" s="45"/>
      <c r="L56" s="51">
        <f>(K54/(2.826*1.2))^0.5</f>
        <v>67.239225680833471</v>
      </c>
      <c r="M56" s="41"/>
    </row>
    <row r="57" spans="2:13" ht="16.5">
      <c r="B57" s="24" t="s">
        <v>8</v>
      </c>
      <c r="C57" s="21" t="s">
        <v>7</v>
      </c>
      <c r="D57" s="74">
        <f>(D54/(2.826*1.2))^0.5</f>
        <v>47.582510500146789</v>
      </c>
      <c r="E57" s="74"/>
      <c r="F57" s="74"/>
      <c r="G57" s="74"/>
      <c r="H57" s="74"/>
      <c r="I57" s="74"/>
      <c r="J57" s="45"/>
      <c r="K57" s="45"/>
      <c r="L57" s="42"/>
      <c r="M57" s="41"/>
    </row>
    <row r="58" spans="2:13" ht="16.5">
      <c r="B58" s="24" t="s">
        <v>3</v>
      </c>
      <c r="C58" s="21" t="s">
        <v>7</v>
      </c>
      <c r="D58" s="75">
        <v>50</v>
      </c>
      <c r="E58" s="75"/>
      <c r="F58" s="75"/>
      <c r="G58" s="75"/>
      <c r="H58" s="75"/>
      <c r="I58" s="75"/>
      <c r="J58" s="80"/>
      <c r="K58" s="80"/>
      <c r="L58" s="42"/>
      <c r="M58" s="41"/>
    </row>
    <row r="59" spans="2:13" ht="16.5">
      <c r="B59" s="25" t="s">
        <v>9</v>
      </c>
      <c r="C59" s="22" t="s">
        <v>10</v>
      </c>
      <c r="D59" s="52">
        <v>50</v>
      </c>
      <c r="E59" s="72" t="s">
        <v>11</v>
      </c>
      <c r="F59" s="73"/>
      <c r="G59" s="63" t="s">
        <v>12</v>
      </c>
      <c r="H59" s="28"/>
      <c r="I59" s="10" t="s">
        <v>29</v>
      </c>
      <c r="J59" s="44"/>
      <c r="K59" s="66">
        <f>M59</f>
        <v>65</v>
      </c>
      <c r="L59" s="42"/>
      <c r="M59" s="50">
        <v>65</v>
      </c>
    </row>
    <row r="60" spans="2:13" ht="16.5">
      <c r="J60" s="45"/>
      <c r="K60" s="45"/>
      <c r="L60" s="42"/>
      <c r="M60" s="41"/>
    </row>
    <row r="61" spans="2:13" ht="16.5">
      <c r="B61" s="23" t="s">
        <v>0</v>
      </c>
      <c r="C61" s="20" t="s">
        <v>1</v>
      </c>
      <c r="D61" s="15">
        <v>1296</v>
      </c>
      <c r="E61" s="15">
        <v>1380</v>
      </c>
      <c r="F61" s="15">
        <v>1400</v>
      </c>
      <c r="G61" s="15">
        <v>1120</v>
      </c>
      <c r="H61" s="15">
        <v>1058</v>
      </c>
      <c r="I61" s="15">
        <v>1400</v>
      </c>
      <c r="J61" s="45"/>
      <c r="K61" s="45"/>
      <c r="L61" s="42"/>
      <c r="M61" s="41"/>
    </row>
    <row r="62" spans="2:13" ht="16.5">
      <c r="B62" s="24" t="s">
        <v>2</v>
      </c>
      <c r="C62" s="21" t="s">
        <v>4</v>
      </c>
      <c r="D62" s="16">
        <f>(D61/(2.826*1.2))^0.5</f>
        <v>19.549056373532238</v>
      </c>
      <c r="E62" s="16">
        <f t="shared" ref="E62:I62" si="5">(E61/(2.826*1.2))^0.5</f>
        <v>20.172644794830465</v>
      </c>
      <c r="F62" s="16">
        <f t="shared" si="5"/>
        <v>20.318297551246417</v>
      </c>
      <c r="G62" s="16">
        <f t="shared" si="5"/>
        <v>18.173237804661799</v>
      </c>
      <c r="H62" s="16">
        <f t="shared" si="5"/>
        <v>17.663067640723504</v>
      </c>
      <c r="I62" s="16">
        <f t="shared" si="5"/>
        <v>20.318297551246417</v>
      </c>
      <c r="J62" s="45"/>
      <c r="K62" s="45"/>
      <c r="L62" s="42"/>
      <c r="M62" s="41"/>
    </row>
    <row r="63" spans="2:13" ht="16.5">
      <c r="B63" s="24" t="s">
        <v>3</v>
      </c>
      <c r="C63" s="21" t="s">
        <v>4</v>
      </c>
      <c r="D63" s="54">
        <v>25</v>
      </c>
      <c r="E63" s="54">
        <v>25</v>
      </c>
      <c r="F63" s="54">
        <v>25</v>
      </c>
      <c r="G63" s="54">
        <v>25</v>
      </c>
      <c r="H63" s="54">
        <v>25</v>
      </c>
      <c r="I63" s="54">
        <v>25</v>
      </c>
      <c r="J63" s="12"/>
      <c r="K63" s="32"/>
      <c r="L63" s="42"/>
      <c r="M63" s="41"/>
    </row>
    <row r="64" spans="2:13" ht="16.5">
      <c r="B64" s="24" t="s">
        <v>5</v>
      </c>
      <c r="C64" s="21" t="s">
        <v>1</v>
      </c>
      <c r="D64" s="76">
        <f>D61+E61+F61+G61+H61+I61</f>
        <v>7654</v>
      </c>
      <c r="E64" s="76"/>
      <c r="F64" s="76"/>
      <c r="G64" s="76"/>
      <c r="H64" s="76"/>
      <c r="I64" s="76"/>
      <c r="J64" s="10"/>
      <c r="K64" s="58">
        <f>IF(D64=0,0,D64)</f>
        <v>7654</v>
      </c>
      <c r="L64" s="41"/>
      <c r="M64" s="45"/>
    </row>
    <row r="65" spans="2:13" ht="16.5">
      <c r="B65" s="24" t="s">
        <v>6</v>
      </c>
      <c r="C65" s="21" t="s">
        <v>7</v>
      </c>
      <c r="D65" s="77">
        <f>(D64/(2.826*0.3))^0.5</f>
        <v>95.016170511370888</v>
      </c>
      <c r="E65" s="77"/>
      <c r="F65" s="77"/>
      <c r="G65" s="77"/>
      <c r="H65" s="77"/>
      <c r="I65" s="77"/>
      <c r="J65" s="1"/>
      <c r="K65" s="59">
        <f>L66</f>
        <v>47.508085255685444</v>
      </c>
      <c r="L65" s="42"/>
      <c r="M65" s="45"/>
    </row>
    <row r="66" spans="2:13" ht="16.5">
      <c r="B66" s="24" t="s">
        <v>3</v>
      </c>
      <c r="C66" s="21" t="s">
        <v>7</v>
      </c>
      <c r="D66" s="78">
        <v>100</v>
      </c>
      <c r="E66" s="78"/>
      <c r="F66" s="78"/>
      <c r="G66" s="78"/>
      <c r="H66" s="78"/>
      <c r="I66" s="78"/>
      <c r="K66" s="45"/>
      <c r="L66" s="51">
        <f>(K64/(2.826*1.2))^0.5</f>
        <v>47.508085255685444</v>
      </c>
      <c r="M66" s="67">
        <v>50</v>
      </c>
    </row>
    <row r="67" spans="2:13" ht="16.5">
      <c r="B67" s="24" t="s">
        <v>13</v>
      </c>
      <c r="C67" s="21" t="s">
        <v>7</v>
      </c>
      <c r="D67" s="74">
        <f>(D64/(2.826*1.2))^0.5</f>
        <v>47.508085255685444</v>
      </c>
      <c r="E67" s="74"/>
      <c r="F67" s="74"/>
      <c r="G67" s="74"/>
      <c r="H67" s="74"/>
      <c r="I67" s="74"/>
      <c r="K67" s="66">
        <f>M66</f>
        <v>50</v>
      </c>
      <c r="L67" s="41"/>
      <c r="M67" s="45"/>
    </row>
    <row r="68" spans="2:13" ht="16.5">
      <c r="B68" s="24" t="s">
        <v>3</v>
      </c>
      <c r="C68" s="21" t="s">
        <v>7</v>
      </c>
      <c r="D68" s="75">
        <v>50</v>
      </c>
      <c r="E68" s="75"/>
      <c r="F68" s="75"/>
      <c r="G68" s="75"/>
      <c r="H68" s="75"/>
      <c r="I68" s="75"/>
      <c r="J68" s="12"/>
      <c r="K68" s="32"/>
      <c r="L68" s="45"/>
      <c r="M68" s="45"/>
    </row>
    <row r="69" spans="2:13" ht="15.75">
      <c r="B69" s="25" t="s">
        <v>9</v>
      </c>
      <c r="C69" s="22" t="s">
        <v>10</v>
      </c>
      <c r="D69" s="52">
        <v>50</v>
      </c>
      <c r="E69" s="72" t="s">
        <v>11</v>
      </c>
      <c r="F69" s="73"/>
      <c r="G69" s="63" t="s">
        <v>12</v>
      </c>
      <c r="H69" s="28"/>
      <c r="I69" s="10" t="s">
        <v>27</v>
      </c>
      <c r="J69" s="27"/>
      <c r="K69" s="13"/>
    </row>
  </sheetData>
  <sheetProtection password="CC60" sheet="1" objects="1" scenarios="1"/>
  <mergeCells count="41">
    <mergeCell ref="B6:L6"/>
    <mergeCell ref="B7:M7"/>
    <mergeCell ref="B8:M8"/>
    <mergeCell ref="D24:I24"/>
    <mergeCell ref="D25:I25"/>
    <mergeCell ref="D26:I26"/>
    <mergeCell ref="D27:I27"/>
    <mergeCell ref="D28:I28"/>
    <mergeCell ref="D14:I14"/>
    <mergeCell ref="D15:I15"/>
    <mergeCell ref="D16:I16"/>
    <mergeCell ref="D17:I17"/>
    <mergeCell ref="D18:I18"/>
    <mergeCell ref="D34:I34"/>
    <mergeCell ref="D35:I35"/>
    <mergeCell ref="D36:I36"/>
    <mergeCell ref="D37:I37"/>
    <mergeCell ref="D38:I38"/>
    <mergeCell ref="D47:I47"/>
    <mergeCell ref="J58:K58"/>
    <mergeCell ref="D64:I64"/>
    <mergeCell ref="D65:I65"/>
    <mergeCell ref="D66:I66"/>
    <mergeCell ref="D58:I58"/>
    <mergeCell ref="D48:I48"/>
    <mergeCell ref="P8:R8"/>
    <mergeCell ref="E29:F29"/>
    <mergeCell ref="E19:F19"/>
    <mergeCell ref="E69:F69"/>
    <mergeCell ref="E59:F59"/>
    <mergeCell ref="E49:F49"/>
    <mergeCell ref="E39:F39"/>
    <mergeCell ref="D67:I67"/>
    <mergeCell ref="D68:I68"/>
    <mergeCell ref="D54:I54"/>
    <mergeCell ref="D55:I55"/>
    <mergeCell ref="D56:I56"/>
    <mergeCell ref="D57:I57"/>
    <mergeCell ref="D44:I44"/>
    <mergeCell ref="D45:I45"/>
    <mergeCell ref="D46:I46"/>
  </mergeCells>
  <pageMargins left="0.7" right="0.7" top="0.75" bottom="0.75" header="0.3" footer="0.3"/>
  <pageSetup paperSize="9" scale="4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2019-05-09T07:53:29Z</cp:lastPrinted>
  <dcterms:created xsi:type="dcterms:W3CDTF">2019-05-09T07:52:14Z</dcterms:created>
  <dcterms:modified xsi:type="dcterms:W3CDTF">2025-03-11T17:32:59Z</dcterms:modified>
</cp:coreProperties>
</file>